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20170929HPリニューアル以後の更新履歴と資料\202511ホームページ考察資料および写真\"/>
    </mc:Choice>
  </mc:AlternateContent>
  <xr:revisionPtr revIDLastSave="0" documentId="13_ncr:1_{5970B7CB-6D2D-4575-9AC4-BAE2D03063F0}" xr6:coauthVersionLast="47" xr6:coauthVersionMax="47" xr10:uidLastSave="{00000000-0000-0000-0000-000000000000}"/>
  <bookViews>
    <workbookView xWindow="4695" yWindow="150" windowWidth="19155" windowHeight="14985" xr2:uid="{00000000-000D-0000-FFFF-FFFF00000000}"/>
  </bookViews>
  <sheets>
    <sheet name="2025.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1" l="1"/>
  <c r="H67" i="1" s="1"/>
  <c r="E35" i="1"/>
  <c r="E66" i="1"/>
  <c r="H66" i="1" s="1"/>
  <c r="E34" i="1"/>
  <c r="E65" i="1"/>
  <c r="H65" i="1" s="1"/>
  <c r="E33" i="1"/>
  <c r="E64" i="1"/>
  <c r="H64" i="1" s="1"/>
  <c r="E32" i="1"/>
  <c r="E63" i="1"/>
  <c r="H63" i="1" s="1"/>
  <c r="E31" i="1"/>
  <c r="E30" i="1"/>
  <c r="E62" i="1"/>
  <c r="H62" i="1" s="1"/>
  <c r="E55" i="1"/>
  <c r="H55" i="1" s="1"/>
  <c r="E56" i="1"/>
  <c r="E54" i="1"/>
  <c r="H54" i="1" s="1"/>
  <c r="E53" i="1"/>
  <c r="H53" i="1" s="1"/>
  <c r="E50" i="1"/>
  <c r="H50" i="1" s="1"/>
  <c r="C21" i="1"/>
  <c r="E36" i="1" s="1"/>
  <c r="H61" i="1"/>
  <c r="H68" i="1" s="1"/>
  <c r="J28" i="1"/>
  <c r="E52" i="1"/>
  <c r="H52" i="1" s="1"/>
  <c r="E51" i="1"/>
  <c r="H51" i="1" s="1"/>
  <c r="I29" i="1"/>
  <c r="I30" i="1" s="1"/>
  <c r="H56" i="1" l="1"/>
  <c r="J36" i="1"/>
  <c r="E38" i="1"/>
  <c r="J38" i="1" s="1"/>
  <c r="H57" i="1"/>
  <c r="H69" i="1"/>
  <c r="H70" i="1" s="1"/>
  <c r="H71" i="1" s="1"/>
  <c r="I31" i="1"/>
  <c r="I35" i="1"/>
  <c r="I33" i="1"/>
  <c r="I32" i="1"/>
  <c r="I34" i="1"/>
  <c r="E37" i="1"/>
  <c r="J37" i="1" s="1"/>
  <c r="J32" i="1" l="1"/>
  <c r="J33" i="1"/>
  <c r="J34" i="1"/>
  <c r="J35" i="1"/>
  <c r="J30" i="1" l="1"/>
  <c r="J31" i="1"/>
  <c r="J29" i="1"/>
  <c r="J39" i="1" s="1"/>
  <c r="J40" i="1" l="1"/>
  <c r="J41" i="1" s="1"/>
  <c r="J42" i="1" s="1"/>
</calcChain>
</file>

<file path=xl/sharedStrings.xml><?xml version="1.0" encoding="utf-8"?>
<sst xmlns="http://schemas.openxmlformats.org/spreadsheetml/2006/main" count="129" uniqueCount="59">
  <si>
    <t>品目</t>
    <rPh sb="0" eb="2">
      <t>ヒンモク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</si>
  <si>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</si>
  <si>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</si>
  <si>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</si>
  <si>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</si>
  <si>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新設免許申請手数料（マイク1局につき）</t>
    <rPh sb="14" eb="15">
      <t>キョク</t>
    </rPh>
    <phoneticPr fontId="1"/>
  </si>
  <si>
    <t>消費税計</t>
    <rPh sb="0" eb="3">
      <t>ショウヒゼイ</t>
    </rPh>
    <rPh sb="3" eb="4">
      <t>ケイ</t>
    </rPh>
    <phoneticPr fontId="1"/>
  </si>
  <si>
    <t>合計</t>
    <rPh sb="0" eb="2">
      <t>ゴウケイ</t>
    </rPh>
    <phoneticPr fontId="1"/>
  </si>
  <si>
    <t>月数</t>
    <rPh sb="0" eb="2">
      <t>ゲッスウ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</si>
  <si>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は消費税が別途加算される品目です。</t>
    </r>
    <rPh sb="2" eb="5">
      <t>ショウヒゼイ</t>
    </rPh>
    <rPh sb="6" eb="8">
      <t>ベット</t>
    </rPh>
    <rPh sb="8" eb="10">
      <t>カサン</t>
    </rPh>
    <rPh sb="13" eb="15">
      <t>ヒンモク</t>
    </rPh>
    <phoneticPr fontId="1"/>
  </si>
  <si>
    <t>単位</t>
    <rPh sb="0" eb="2">
      <t>タンイ</t>
    </rPh>
    <phoneticPr fontId="1"/>
  </si>
  <si>
    <t>局</t>
    <rPh sb="0" eb="1">
      <t>キョク</t>
    </rPh>
    <phoneticPr fontId="1"/>
  </si>
  <si>
    <t>注4）免許取得月は、当機構へ必要書類をお送り頂いてから約１ヶ月後が目安となりますが、総務省の免許交付状況等から前後することもあります。</t>
    <rPh sb="0" eb="1">
      <t>チュウ</t>
    </rPh>
    <rPh sb="3" eb="5">
      <t>メンキョ</t>
    </rPh>
    <rPh sb="5" eb="7">
      <t>シュトク</t>
    </rPh>
    <rPh sb="7" eb="8">
      <t>ツキ</t>
    </rPh>
    <rPh sb="10" eb="11">
      <t>トウ</t>
    </rPh>
    <rPh sb="11" eb="13">
      <t>キコウ</t>
    </rPh>
    <rPh sb="14" eb="16">
      <t>ヒツヨウ</t>
    </rPh>
    <rPh sb="16" eb="18">
      <t>ショルイ</t>
    </rPh>
    <rPh sb="20" eb="21">
      <t>オク</t>
    </rPh>
    <rPh sb="22" eb="23">
      <t>イタダ</t>
    </rPh>
    <rPh sb="27" eb="28">
      <t>ヤク</t>
    </rPh>
    <rPh sb="30" eb="31">
      <t>ゲツ</t>
    </rPh>
    <rPh sb="31" eb="32">
      <t>アト</t>
    </rPh>
    <rPh sb="33" eb="35">
      <t>メヤス</t>
    </rPh>
    <rPh sb="42" eb="45">
      <t>ソウムショウ</t>
    </rPh>
    <rPh sb="46" eb="48">
      <t>メンキョ</t>
    </rPh>
    <rPh sb="48" eb="50">
      <t>コウフ</t>
    </rPh>
    <rPh sb="50" eb="52">
      <t>ジョウキョウ</t>
    </rPh>
    <rPh sb="52" eb="53">
      <t>ナド</t>
    </rPh>
    <rPh sb="55" eb="57">
      <t>ゼンゴ</t>
    </rPh>
    <phoneticPr fontId="1"/>
  </si>
  <si>
    <t>注1）年会費と運用調整費は、新規加入初年度は4月を基準に月割りになります。</t>
    <rPh sb="0" eb="1">
      <t>チュウ</t>
    </rPh>
    <rPh sb="3" eb="5">
      <t>ネンカイ</t>
    </rPh>
    <rPh sb="5" eb="6">
      <t>ヒ</t>
    </rPh>
    <rPh sb="7" eb="9">
      <t>ウンヨウ</t>
    </rPh>
    <rPh sb="9" eb="11">
      <t>チョウセイ</t>
    </rPh>
    <rPh sb="11" eb="12">
      <t>ヒ</t>
    </rPh>
    <rPh sb="14" eb="16">
      <t>シンキ</t>
    </rPh>
    <rPh sb="16" eb="18">
      <t>カニュウ</t>
    </rPh>
    <rPh sb="18" eb="21">
      <t>ショネンド</t>
    </rPh>
    <rPh sb="23" eb="24">
      <t>ツキ</t>
    </rPh>
    <rPh sb="25" eb="27">
      <t>キジュン</t>
    </rPh>
    <rPh sb="28" eb="30">
      <t>ツキワ</t>
    </rPh>
    <phoneticPr fontId="1"/>
  </si>
  <si>
    <t>局数（送信機1台につき1局）と月数の青枠に該当数字を入力すれば料金が算出されます。</t>
    <rPh sb="0" eb="2">
      <t>キョクスウ</t>
    </rPh>
    <rPh sb="3" eb="6">
      <t>ソウシンキ</t>
    </rPh>
    <rPh sb="7" eb="8">
      <t>ダイ</t>
    </rPh>
    <rPh sb="12" eb="13">
      <t>キョク</t>
    </rPh>
    <rPh sb="15" eb="17">
      <t>ゲッスウ</t>
    </rPh>
    <rPh sb="18" eb="19">
      <t>アオ</t>
    </rPh>
    <rPh sb="19" eb="20">
      <t>ワク</t>
    </rPh>
    <rPh sb="21" eb="23">
      <t>ガイトウ</t>
    </rPh>
    <rPh sb="23" eb="25">
      <t>スウジ</t>
    </rPh>
    <rPh sb="26" eb="28">
      <t>ニュウリョク</t>
    </rPh>
    <rPh sb="31" eb="33">
      <t>リョウキン</t>
    </rPh>
    <rPh sb="34" eb="36">
      <t>サンシュツ</t>
    </rPh>
    <phoneticPr fontId="1"/>
  </si>
  <si>
    <t>局</t>
    <rPh sb="0" eb="1">
      <t>キョク</t>
    </rPh>
    <phoneticPr fontId="1"/>
  </si>
  <si>
    <t>固定</t>
    <rPh sb="0" eb="2">
      <t>コテイ</t>
    </rPh>
    <phoneticPr fontId="1"/>
  </si>
  <si>
    <t>移動</t>
    <rPh sb="0" eb="2">
      <t>イドウ</t>
    </rPh>
    <phoneticPr fontId="1"/>
  </si>
  <si>
    <t>（WSまたは専用帯）</t>
    <phoneticPr fontId="1"/>
  </si>
  <si>
    <t>（WS＋専用帯）</t>
    <phoneticPr fontId="1"/>
  </si>
  <si>
    <t>（1.2G帯）</t>
    <phoneticPr fontId="1"/>
  </si>
  <si>
    <t>単価は年会費48,000円を12か月で割ったものです。</t>
    <rPh sb="0" eb="2">
      <t>タンカ</t>
    </rPh>
    <rPh sb="3" eb="6">
      <t>ネンカイヒ</t>
    </rPh>
    <rPh sb="12" eb="13">
      <t>エン</t>
    </rPh>
    <rPh sb="17" eb="18">
      <t>ゲツ</t>
    </rPh>
    <rPh sb="19" eb="20">
      <t>ワ</t>
    </rPh>
    <phoneticPr fontId="1"/>
  </si>
  <si>
    <t>-</t>
    <phoneticPr fontId="1"/>
  </si>
  <si>
    <t>入会金</t>
    <rPh sb="0" eb="3">
      <t>ニュウカイキン</t>
    </rPh>
    <phoneticPr fontId="1"/>
  </si>
  <si>
    <t>年会費</t>
    <phoneticPr fontId="1"/>
  </si>
  <si>
    <r>
      <t>注2）年会費は</t>
    </r>
    <r>
      <rPr>
        <sz val="11"/>
        <color rgb="FFFF0000"/>
        <rFont val="ＭＳ Ｐゴシック"/>
        <family val="3"/>
        <charset val="128"/>
        <scheme val="minor"/>
      </rPr>
      <t>免許取得月</t>
    </r>
    <r>
      <rPr>
        <sz val="11"/>
        <color theme="1"/>
        <rFont val="ＭＳ Ｐゴシック"/>
        <family val="2"/>
        <charset val="128"/>
        <scheme val="minor"/>
      </rPr>
      <t>、運用調整費は</t>
    </r>
    <r>
      <rPr>
        <sz val="11"/>
        <color rgb="FFFF0000"/>
        <rFont val="ＭＳ Ｐゴシック"/>
        <family val="3"/>
        <charset val="128"/>
        <scheme val="minor"/>
      </rPr>
      <t>免許取得月の翌月から</t>
    </r>
    <r>
      <rPr>
        <sz val="11"/>
        <color theme="1"/>
        <rFont val="ＭＳ Ｐゴシック"/>
        <family val="2"/>
        <charset val="128"/>
        <scheme val="minor"/>
      </rPr>
      <t>発生します。</t>
    </r>
    <rPh sb="0" eb="1">
      <t>チュウ</t>
    </rPh>
    <rPh sb="3" eb="5">
      <t>ネンカイ</t>
    </rPh>
    <rPh sb="5" eb="6">
      <t>ヒ</t>
    </rPh>
    <rPh sb="7" eb="9">
      <t>メンキョ</t>
    </rPh>
    <rPh sb="9" eb="11">
      <t>シュトク</t>
    </rPh>
    <rPh sb="11" eb="12">
      <t>ツキ</t>
    </rPh>
    <rPh sb="13" eb="15">
      <t>ウンヨウ</t>
    </rPh>
    <rPh sb="15" eb="17">
      <t>チョウセイ</t>
    </rPh>
    <rPh sb="17" eb="18">
      <t>ヒ</t>
    </rPh>
    <rPh sb="19" eb="21">
      <t>メンキョ</t>
    </rPh>
    <rPh sb="21" eb="23">
      <t>シュトク</t>
    </rPh>
    <rPh sb="23" eb="24">
      <t>ツキ</t>
    </rPh>
    <rPh sb="25" eb="27">
      <t>ヨクゲツ</t>
    </rPh>
    <rPh sb="29" eb="31">
      <t>ハッセイ</t>
    </rPh>
    <phoneticPr fontId="1"/>
  </si>
  <si>
    <t>注3）上記費用以外に、総務省へ納める「電波利用料」が必要です。（特ラ機構から請求するものではありません）</t>
    <rPh sb="0" eb="1">
      <t>チュウ</t>
    </rPh>
    <rPh sb="3" eb="5">
      <t>ジョウキ</t>
    </rPh>
    <rPh sb="5" eb="7">
      <t>ヒヨウ</t>
    </rPh>
    <rPh sb="7" eb="9">
      <t>イガイ</t>
    </rPh>
    <rPh sb="11" eb="14">
      <t>ソウムショウ</t>
    </rPh>
    <rPh sb="15" eb="16">
      <t>オサ</t>
    </rPh>
    <rPh sb="19" eb="21">
      <t>デンパ</t>
    </rPh>
    <rPh sb="21" eb="23">
      <t>リヨウ</t>
    </rPh>
    <rPh sb="23" eb="24">
      <t>リョウ</t>
    </rPh>
    <rPh sb="26" eb="28">
      <t>ヒツヨウ</t>
    </rPh>
    <rPh sb="32" eb="33">
      <t>トク</t>
    </rPh>
    <rPh sb="34" eb="36">
      <t>キコウ</t>
    </rPh>
    <rPh sb="38" eb="40">
      <t>セイキュウ</t>
    </rPh>
    <phoneticPr fontId="1"/>
  </si>
  <si>
    <t>新規入会における料金シミュレーション</t>
    <rPh sb="0" eb="2">
      <t>シンキ</t>
    </rPh>
    <rPh sb="2" eb="4">
      <t>ニュウカイ</t>
    </rPh>
    <rPh sb="8" eb="10">
      <t>リョウキン</t>
    </rPh>
    <phoneticPr fontId="1"/>
  </si>
  <si>
    <t>電波利用料</t>
    <rPh sb="0" eb="2">
      <t>デンパ</t>
    </rPh>
    <rPh sb="2" eb="5">
      <t>リヨウリョウ</t>
    </rPh>
    <phoneticPr fontId="1"/>
  </si>
  <si>
    <r>
      <t>電波利用料</t>
    </r>
    <r>
      <rPr>
        <sz val="11"/>
        <color rgb="FFFF0000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Ｐゴシック"/>
        <family val="2"/>
        <charset val="128"/>
        <scheme val="minor"/>
      </rPr>
      <t>（マイク1局につき）</t>
    </r>
    <rPh sb="0" eb="2">
      <t>デンパ</t>
    </rPh>
    <rPh sb="2" eb="5">
      <t>リヨウリョウ</t>
    </rPh>
    <phoneticPr fontId="1"/>
  </si>
  <si>
    <t>WS帯</t>
    <rPh sb="2" eb="3">
      <t>タイ</t>
    </rPh>
    <phoneticPr fontId="1"/>
  </si>
  <si>
    <t>専用帯</t>
    <rPh sb="0" eb="3">
      <t>センヨウタイ</t>
    </rPh>
    <phoneticPr fontId="1"/>
  </si>
  <si>
    <t>1.2GHz帯</t>
    <rPh sb="6" eb="7">
      <t>タイ</t>
    </rPh>
    <phoneticPr fontId="1"/>
  </si>
  <si>
    <t>電波利用料は特ラ機構から請求するものではありません。
毎年、総務省から納付書が届きます。</t>
    <rPh sb="37" eb="38">
      <t>ショ</t>
    </rPh>
    <rPh sb="39" eb="40">
      <t>トド</t>
    </rPh>
    <phoneticPr fontId="1"/>
  </si>
  <si>
    <t>WS+専用帯</t>
    <rPh sb="3" eb="6">
      <t>センヨウタイ</t>
    </rPh>
    <phoneticPr fontId="1"/>
  </si>
  <si>
    <t>専用帯</t>
    <rPh sb="0" eb="3">
      <t>センヨウタイ</t>
    </rPh>
    <phoneticPr fontId="1"/>
  </si>
  <si>
    <t>局数</t>
    <rPh sb="0" eb="2">
      <t>キョクスウ</t>
    </rPh>
    <phoneticPr fontId="1"/>
  </si>
  <si>
    <t>1.購入するマイクの種類と局数</t>
    <rPh sb="2" eb="4">
      <t>コウニュウ</t>
    </rPh>
    <rPh sb="10" eb="12">
      <t>シュルイ</t>
    </rPh>
    <rPh sb="13" eb="15">
      <t>キョクスウ</t>
    </rPh>
    <phoneticPr fontId="1"/>
  </si>
  <si>
    <t>2.使用開始する月（免許交付月）</t>
    <rPh sb="2" eb="4">
      <t>シヨウ</t>
    </rPh>
    <rPh sb="4" eb="6">
      <t>カイシ</t>
    </rPh>
    <rPh sb="8" eb="9">
      <t>ツキ</t>
    </rPh>
    <rPh sb="10" eb="12">
      <t>メンキョ</t>
    </rPh>
    <rPh sb="12" eb="14">
      <t>コウフ</t>
    </rPh>
    <rPh sb="14" eb="15">
      <t>ツキ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</si>
  <si>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</si>
  <si>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</si>
  <si>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入会時に発生する費用の詳細</t>
    <rPh sb="0" eb="2">
      <t>ニュウカイ</t>
    </rPh>
    <rPh sb="2" eb="3">
      <t>ジ</t>
    </rPh>
    <rPh sb="4" eb="6">
      <t>ハッセイ</t>
    </rPh>
    <rPh sb="8" eb="10">
      <t>ヒヨウ</t>
    </rPh>
    <rPh sb="11" eb="13">
      <t>ショウサイ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</si>
  <si>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</si>
  <si>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</si>
  <si>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請求月数</t>
    <rPh sb="0" eb="4">
      <t>セイキュウツキスウ</t>
    </rPh>
    <phoneticPr fontId="1"/>
  </si>
  <si>
    <t>青枠内に数字を記入してください。</t>
    <rPh sb="0" eb="1">
      <t>アオ</t>
    </rPh>
    <rPh sb="1" eb="2">
      <t>ワク</t>
    </rPh>
    <rPh sb="2" eb="3">
      <t>ナイ</t>
    </rPh>
    <rPh sb="4" eb="6">
      <t>スウジ</t>
    </rPh>
    <rPh sb="7" eb="9">
      <t>キニュウ</t>
    </rPh>
    <phoneticPr fontId="1"/>
  </si>
  <si>
    <t>開始日</t>
    <rPh sb="0" eb="2">
      <t>カイシ</t>
    </rPh>
    <rPh sb="2" eb="3">
      <t>ビ</t>
    </rPh>
    <phoneticPr fontId="1"/>
  </si>
  <si>
    <t>月単価</t>
    <rPh sb="0" eb="1">
      <t>ツキ</t>
    </rPh>
    <rPh sb="1" eb="3">
      <t>タンカ</t>
    </rPh>
    <phoneticPr fontId="1"/>
  </si>
  <si>
    <t>年間の費用（ランニングコスト）</t>
    <rPh sb="0" eb="2">
      <t>ネンカン</t>
    </rPh>
    <rPh sb="3" eb="5">
      <t>ヒヨウ</t>
    </rPh>
    <phoneticPr fontId="1"/>
  </si>
  <si>
    <t>小計（非課税）</t>
    <rPh sb="0" eb="2">
      <t>ショウケイ</t>
    </rPh>
    <rPh sb="3" eb="6">
      <t>ヒカゼイ</t>
    </rPh>
    <phoneticPr fontId="1"/>
  </si>
  <si>
    <t>小計（10%対象）</t>
    <rPh sb="0" eb="2">
      <t>ショウケイ</t>
    </rPh>
    <rPh sb="6" eb="8">
      <t>タイショウ</t>
    </rPh>
    <phoneticPr fontId="1"/>
  </si>
  <si>
    <r>
      <t>小計</t>
    </r>
    <r>
      <rPr>
        <sz val="9"/>
        <color theme="1"/>
        <rFont val="ＭＳ Ｐゴシック"/>
        <family val="3"/>
        <charset val="128"/>
        <scheme val="minor"/>
      </rPr>
      <t>（非課税）</t>
    </r>
    <rPh sb="0" eb="2">
      <t>ショウケイ</t>
    </rPh>
    <rPh sb="3" eb="6">
      <t>ヒカゼイ</t>
    </rPh>
    <phoneticPr fontId="1"/>
  </si>
  <si>
    <r>
      <t>小計</t>
    </r>
    <r>
      <rPr>
        <sz val="9"/>
        <color theme="1"/>
        <rFont val="ＭＳ Ｐゴシック"/>
        <family val="3"/>
        <charset val="128"/>
        <scheme val="minor"/>
      </rPr>
      <t>（10%対象）</t>
    </r>
    <rPh sb="0" eb="2">
      <t>ショウケイ</t>
    </rPh>
    <rPh sb="6" eb="8">
      <t>タイショウ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</si>
  <si>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運用調整費</t>
    </r>
    <r>
      <rPr>
        <sz val="11"/>
        <color rgb="FFFF0000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Ｐゴシック"/>
        <family val="2"/>
        <charset val="128"/>
        <scheme val="minor"/>
      </rPr>
      <t>（マイク1局につき）</t>
    </r>
    <rPh sb="1" eb="3">
      <t>ウンヨウ</t>
    </rPh>
    <rPh sb="3" eb="5">
      <t>チョウセイ</t>
    </rPh>
    <rPh sb="5" eb="6">
      <t>ヒ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</si>
  <si>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免許申請書類等取扱費（マイク1局につき）</t>
    </r>
    <rPh sb="16" eb="17">
      <t>キョク</t>
    </rPh>
    <phoneticPr fontId="1"/>
  </si>
  <si>
    <t>免許事項証明書手数料（免許状1枚につき）</t>
    <rPh sb="0" eb="2">
      <t>メンキョ</t>
    </rPh>
    <rPh sb="2" eb="4">
      <t>ジコウ</t>
    </rPh>
    <rPh sb="4" eb="7">
      <t>ショウメイショ</t>
    </rPh>
    <rPh sb="11" eb="13">
      <t>メンキョ</t>
    </rPh>
    <rPh sb="13" eb="14">
      <t>ジョウ</t>
    </rPh>
    <rPh sb="15" eb="16">
      <t>マイ</t>
    </rPh>
    <phoneticPr fontId="1"/>
  </si>
  <si>
    <t>4 波同時
イヤモニ</t>
    <rPh sb="2" eb="3">
      <t>ナミ</t>
    </rPh>
    <rPh sb="3" eb="5">
      <t>ドウジ</t>
    </rPh>
    <phoneticPr fontId="1"/>
  </si>
  <si>
    <t>4 波同時
イヤモニ</t>
    <phoneticPr fontId="1"/>
  </si>
  <si>
    <t>枚</t>
    <rPh sb="0" eb="1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</si>
</sst>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HGP創英角ｺﾞｼｯｸUB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4" borderId="1" xfId="0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5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9" fillId="0" borderId="0" xfId="0" applyFont="1">
      <alignment vertical="center"/>
    </xf>
    <xf numFmtId="0" fontId="7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0" fillId="0" borderId="5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>
      <alignment vertical="center"/>
    </xf>
    <xf numFmtId="0" fontId="10" fillId="5" borderId="18" xfId="0" applyFont="1" applyFill="1" applyBorder="1">
      <alignment vertical="center"/>
    </xf>
    <xf numFmtId="0" fontId="10" fillId="5" borderId="19" xfId="0" applyFont="1" applyFill="1" applyBorder="1">
      <alignment vertical="center"/>
    </xf>
    <xf numFmtId="0" fontId="10" fillId="5" borderId="20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workbookViewId="0">
      <selection activeCell="A3" sqref="A3"/>
    </sheetView>
  </sheetViews>
  <sheetFormatPr defaultRowHeight="13.5" x14ac:dyDescent="0.15"/>
  <cols>
    <col min="1" max="1" width="7.125" customWidth="1"/>
    <col min="2" max="2" width="18.125" customWidth="1"/>
    <col min="3" max="3" width="6.5" customWidth="1"/>
    <col min="4" max="4" width="18.125" customWidth="1"/>
    <col min="5" max="5" width="5.25" bestFit="1" customWidth="1"/>
    <col min="6" max="6" width="6.125" customWidth="1"/>
    <col min="7" max="7" width="11" customWidth="1"/>
    <col min="9" max="9" width="13.125" bestFit="1" customWidth="1"/>
    <col min="11" max="11" width="9" customWidth="1"/>
    <col min="12" max="12" width="33.75" customWidth="1"/>
    <col min="13" max="13" width="24.875" customWidth="1"/>
    <col min="15" max="16" width="0" hidden="1" customWidth="1"/>
  </cols>
  <sheetData>
    <row r="1" spans="1:16" ht="23.25" customHeight="1" x14ac:dyDescent="0.15">
      <c r="A1" s="2" t="s">
        <v>27</v>
      </c>
      <c r="B1" s="2"/>
      <c r="C1" s="2"/>
    </row>
    <row r="2" spans="1:16" x14ac:dyDescent="0.15">
      <c r="A2" s="3" t="s">
        <v>14</v>
      </c>
      <c r="B2" s="3"/>
      <c r="C2" s="3"/>
    </row>
    <row r="3" spans="1:16" ht="14.25" thickBot="1" x14ac:dyDescent="0.2">
      <c r="A3" s="1"/>
      <c r="B3" s="3" t="s">
        <v>45</v>
      </c>
      <c r="C3" s="3"/>
    </row>
    <row r="4" spans="1:16" ht="14.25" thickTop="1" x14ac:dyDescent="0.15">
      <c r="O4" s="24" t="s">
        <v>43</v>
      </c>
      <c r="P4" s="25" t="s">
        <v>44</v>
      </c>
    </row>
    <row r="5" spans="1:16" x14ac:dyDescent="0.15">
      <c r="A5" t="s">
        <v>37</v>
      </c>
      <c r="O5" s="26">
        <v>1</v>
      </c>
      <c r="P5" s="27">
        <v>3</v>
      </c>
    </row>
    <row r="6" spans="1:16" x14ac:dyDescent="0.15">
      <c r="A6" s="34" t="s">
        <v>0</v>
      </c>
      <c r="B6" s="35"/>
      <c r="C6" s="5" t="s">
        <v>36</v>
      </c>
      <c r="O6" s="26">
        <v>2</v>
      </c>
      <c r="P6" s="27">
        <v>2</v>
      </c>
    </row>
    <row r="7" spans="1:16" x14ac:dyDescent="0.15">
      <c r="A7" s="42" t="s">
        <v>16</v>
      </c>
      <c r="B7" s="15" t="s">
        <v>30</v>
      </c>
      <c r="C7" s="1"/>
      <c r="O7" s="26">
        <v>3</v>
      </c>
      <c r="P7" s="27">
        <v>1</v>
      </c>
    </row>
    <row r="8" spans="1:16" x14ac:dyDescent="0.15">
      <c r="A8" s="43"/>
      <c r="B8" s="15" t="s">
        <v>35</v>
      </c>
      <c r="C8" s="1"/>
      <c r="O8" s="26">
        <v>4</v>
      </c>
      <c r="P8" s="27">
        <v>12</v>
      </c>
    </row>
    <row r="9" spans="1:16" x14ac:dyDescent="0.15">
      <c r="A9" s="43"/>
      <c r="B9" s="15" t="s">
        <v>34</v>
      </c>
      <c r="C9" s="1"/>
      <c r="O9" s="26">
        <v>5</v>
      </c>
      <c r="P9" s="27">
        <v>11</v>
      </c>
    </row>
    <row r="10" spans="1:16" x14ac:dyDescent="0.15">
      <c r="A10" s="43"/>
      <c r="B10" s="15" t="s">
        <v>32</v>
      </c>
      <c r="C10" s="1"/>
      <c r="O10" s="26">
        <v>6</v>
      </c>
      <c r="P10" s="27">
        <v>10</v>
      </c>
    </row>
    <row r="11" spans="1:16" x14ac:dyDescent="0.15">
      <c r="A11" s="63" t="s">
        <v>56</v>
      </c>
      <c r="B11" s="15" t="s">
        <v>30</v>
      </c>
      <c r="C11" s="1"/>
      <c r="O11" s="26">
        <v>3</v>
      </c>
      <c r="P11" s="27">
        <v>1</v>
      </c>
    </row>
    <row r="12" spans="1:16" x14ac:dyDescent="0.15">
      <c r="A12" s="64"/>
      <c r="B12" s="15" t="s">
        <v>34</v>
      </c>
      <c r="C12" s="1"/>
      <c r="O12" s="26">
        <v>5</v>
      </c>
      <c r="P12" s="27">
        <v>11</v>
      </c>
    </row>
    <row r="13" spans="1:16" x14ac:dyDescent="0.15">
      <c r="A13" s="65"/>
      <c r="B13" s="15" t="s">
        <v>32</v>
      </c>
      <c r="C13" s="1"/>
      <c r="O13" s="26">
        <v>6</v>
      </c>
      <c r="P13" s="27">
        <v>10</v>
      </c>
    </row>
    <row r="14" spans="1:16" x14ac:dyDescent="0.15">
      <c r="A14" s="33" t="s">
        <v>17</v>
      </c>
      <c r="B14" s="15" t="s">
        <v>30</v>
      </c>
      <c r="C14" s="1"/>
      <c r="O14" s="26">
        <v>7</v>
      </c>
      <c r="P14" s="27">
        <v>9</v>
      </c>
    </row>
    <row r="15" spans="1:16" x14ac:dyDescent="0.15">
      <c r="A15" s="33"/>
      <c r="B15" s="15" t="s">
        <v>35</v>
      </c>
      <c r="C15" s="1"/>
      <c r="D15" s="22"/>
      <c r="O15" s="26">
        <v>8</v>
      </c>
      <c r="P15" s="27">
        <v>8</v>
      </c>
    </row>
    <row r="16" spans="1:16" x14ac:dyDescent="0.15">
      <c r="A16" s="33"/>
      <c r="B16" s="15" t="s">
        <v>34</v>
      </c>
      <c r="C16" s="1"/>
      <c r="O16" s="26">
        <v>9</v>
      </c>
      <c r="P16" s="27">
        <v>7</v>
      </c>
    </row>
    <row r="17" spans="1:16" x14ac:dyDescent="0.15">
      <c r="A17" s="33"/>
      <c r="B17" s="15" t="s">
        <v>32</v>
      </c>
      <c r="C17" s="1"/>
      <c r="O17" s="26">
        <v>10</v>
      </c>
      <c r="P17" s="27">
        <v>6</v>
      </c>
    </row>
    <row r="18" spans="1:16" x14ac:dyDescent="0.15">
      <c r="A18" s="63" t="s">
        <v>56</v>
      </c>
      <c r="B18" s="15" t="s">
        <v>30</v>
      </c>
      <c r="C18" s="1"/>
      <c r="O18" s="26">
        <v>3</v>
      </c>
      <c r="P18" s="27">
        <v>1</v>
      </c>
    </row>
    <row r="19" spans="1:16" x14ac:dyDescent="0.15">
      <c r="A19" s="64"/>
      <c r="B19" s="15" t="s">
        <v>34</v>
      </c>
      <c r="C19" s="1"/>
      <c r="O19" s="26">
        <v>5</v>
      </c>
      <c r="P19" s="27">
        <v>11</v>
      </c>
    </row>
    <row r="20" spans="1:16" x14ac:dyDescent="0.15">
      <c r="A20" s="65"/>
      <c r="B20" s="15" t="s">
        <v>32</v>
      </c>
      <c r="C20" s="1"/>
      <c r="O20" s="26">
        <v>6</v>
      </c>
      <c r="P20" s="27">
        <v>10</v>
      </c>
    </row>
    <row r="21" spans="1:16" x14ac:dyDescent="0.15">
      <c r="A21" s="22"/>
      <c r="B21" s="6" t="s">
        <v>42</v>
      </c>
      <c r="C21" s="23">
        <f>SUM(C7:C20)</f>
        <v>0</v>
      </c>
      <c r="O21" s="26">
        <v>11</v>
      </c>
      <c r="P21" s="27">
        <v>5</v>
      </c>
    </row>
    <row r="22" spans="1:16" ht="14.25" thickBot="1" x14ac:dyDescent="0.2">
      <c r="O22" s="28">
        <v>12</v>
      </c>
      <c r="P22" s="29">
        <v>4</v>
      </c>
    </row>
    <row r="23" spans="1:16" ht="14.25" thickTop="1" x14ac:dyDescent="0.15">
      <c r="A23" t="s">
        <v>38</v>
      </c>
    </row>
    <row r="24" spans="1:16" x14ac:dyDescent="0.15">
      <c r="A24" s="7" t="s">
        <v>46</v>
      </c>
      <c r="B24" s="1"/>
      <c r="C24" s="7" t="s">
        <v>40</v>
      </c>
      <c r="D24" s="1"/>
      <c r="E24" s="7" t="s">
        <v>39</v>
      </c>
    </row>
    <row r="26" spans="1:16" x14ac:dyDescent="0.15">
      <c r="A26" s="3" t="s">
        <v>41</v>
      </c>
      <c r="B26" s="3"/>
      <c r="C26" s="3"/>
      <c r="D26" s="3"/>
    </row>
    <row r="27" spans="1:16" x14ac:dyDescent="0.15">
      <c r="B27" s="34" t="s">
        <v>0</v>
      </c>
      <c r="C27" s="36"/>
      <c r="D27" s="35"/>
      <c r="E27" s="5" t="s">
        <v>1</v>
      </c>
      <c r="F27" s="5" t="s">
        <v>10</v>
      </c>
      <c r="G27" s="5" t="s">
        <v>2</v>
      </c>
      <c r="H27" s="5" t="s">
        <v>47</v>
      </c>
      <c r="I27" s="5" t="s">
        <v>8</v>
      </c>
      <c r="J27" s="5" t="s">
        <v>3</v>
      </c>
      <c r="K27" s="37" t="s">
        <v>4</v>
      </c>
      <c r="L27" s="37"/>
    </row>
    <row r="28" spans="1:16" x14ac:dyDescent="0.15">
      <c r="B28" s="30" t="s">
        <v>23</v>
      </c>
      <c r="C28" s="31"/>
      <c r="D28" s="32"/>
      <c r="E28" s="6">
        <v>1</v>
      </c>
      <c r="F28" s="7" t="s">
        <v>22</v>
      </c>
      <c r="G28" s="8">
        <v>20000</v>
      </c>
      <c r="H28" s="9"/>
      <c r="I28" s="9"/>
      <c r="J28" s="8">
        <f>E28*G28</f>
        <v>20000</v>
      </c>
      <c r="K28" s="33"/>
      <c r="L28" s="33"/>
    </row>
    <row r="29" spans="1:16" x14ac:dyDescent="0.15">
      <c r="B29" s="30" t="s">
        <v>24</v>
      </c>
      <c r="C29" s="31"/>
      <c r="D29" s="32"/>
      <c r="E29" s="6">
        <v>1</v>
      </c>
      <c r="F29" s="7" t="s">
        <v>22</v>
      </c>
      <c r="G29" s="8">
        <v>48000</v>
      </c>
      <c r="H29" s="8">
        <v>4000</v>
      </c>
      <c r="I29" s="23" t="e">
        <f>VLOOKUP(D24,$O$4:$P$22,2,FALSE)</f>
        <v>#N/A</v>
      </c>
      <c r="J29" s="8" t="e">
        <f t="shared" ref="J29:J35" si="0">E29*H29*I29</f>
        <v>#N/A</v>
      </c>
      <c r="K29" s="38" t="s">
        <v>21</v>
      </c>
      <c r="L29" s="38"/>
    </row>
    <row r="30" spans="1:16" x14ac:dyDescent="0.15">
      <c r="B30" s="39" t="s">
        <v>53</v>
      </c>
      <c r="C30" s="42" t="s">
        <v>16</v>
      </c>
      <c r="D30" s="11" t="s">
        <v>18</v>
      </c>
      <c r="E30" s="23">
        <f>C7+C8+C11</f>
        <v>0</v>
      </c>
      <c r="F30" s="7" t="s">
        <v>11</v>
      </c>
      <c r="G30" s="6">
        <v>900</v>
      </c>
      <c r="H30" s="6">
        <v>75</v>
      </c>
      <c r="I30" s="23" t="e">
        <f>I29-1</f>
        <v>#N/A</v>
      </c>
      <c r="J30" s="8" t="e">
        <f t="shared" si="0"/>
        <v>#N/A</v>
      </c>
      <c r="K30" s="45"/>
      <c r="L30" s="46"/>
    </row>
    <row r="31" spans="1:16" x14ac:dyDescent="0.15">
      <c r="B31" s="40"/>
      <c r="C31" s="43"/>
      <c r="D31" s="12" t="s">
        <v>19</v>
      </c>
      <c r="E31" s="23">
        <f>C9+C12</f>
        <v>0</v>
      </c>
      <c r="F31" s="7" t="s">
        <v>11</v>
      </c>
      <c r="G31" s="6">
        <v>900</v>
      </c>
      <c r="H31" s="6">
        <v>75</v>
      </c>
      <c r="I31" s="23" t="e">
        <f>I29-1</f>
        <v>#N/A</v>
      </c>
      <c r="J31" s="8" t="e">
        <f t="shared" si="0"/>
        <v>#N/A</v>
      </c>
      <c r="K31" s="47"/>
      <c r="L31" s="48"/>
    </row>
    <row r="32" spans="1:16" x14ac:dyDescent="0.15">
      <c r="B32" s="40"/>
      <c r="C32" s="44"/>
      <c r="D32" s="12" t="s">
        <v>20</v>
      </c>
      <c r="E32" s="23">
        <f>C10+C13</f>
        <v>0</v>
      </c>
      <c r="F32" s="7" t="s">
        <v>15</v>
      </c>
      <c r="G32" s="6">
        <v>900</v>
      </c>
      <c r="H32" s="6">
        <v>75</v>
      </c>
      <c r="I32" s="23" t="e">
        <f>I29-1</f>
        <v>#N/A</v>
      </c>
      <c r="J32" s="8" t="e">
        <f t="shared" si="0"/>
        <v>#N/A</v>
      </c>
      <c r="K32" s="47"/>
      <c r="L32" s="48"/>
    </row>
    <row r="33" spans="1:15" x14ac:dyDescent="0.15">
      <c r="B33" s="40"/>
      <c r="C33" s="51" t="s">
        <v>17</v>
      </c>
      <c r="D33" s="12" t="s">
        <v>18</v>
      </c>
      <c r="E33" s="23">
        <f>C14+C15+C18</f>
        <v>0</v>
      </c>
      <c r="F33" s="7" t="s">
        <v>15</v>
      </c>
      <c r="G33" s="8">
        <v>1200</v>
      </c>
      <c r="H33" s="6">
        <v>100</v>
      </c>
      <c r="I33" s="23" t="e">
        <f>I29-1</f>
        <v>#N/A</v>
      </c>
      <c r="J33" s="8" t="e">
        <f t="shared" si="0"/>
        <v>#N/A</v>
      </c>
      <c r="K33" s="47"/>
      <c r="L33" s="48"/>
      <c r="O33" s="13"/>
    </row>
    <row r="34" spans="1:15" x14ac:dyDescent="0.15">
      <c r="B34" s="40"/>
      <c r="C34" s="52"/>
      <c r="D34" s="12" t="s">
        <v>19</v>
      </c>
      <c r="E34" s="23">
        <f>C16+C19</f>
        <v>0</v>
      </c>
      <c r="F34" s="7" t="s">
        <v>15</v>
      </c>
      <c r="G34" s="8">
        <v>1800</v>
      </c>
      <c r="H34" s="6">
        <v>150</v>
      </c>
      <c r="I34" s="23" t="e">
        <f>I29-1</f>
        <v>#N/A</v>
      </c>
      <c r="J34" s="8" t="e">
        <f t="shared" si="0"/>
        <v>#N/A</v>
      </c>
      <c r="K34" s="47"/>
      <c r="L34" s="48"/>
    </row>
    <row r="35" spans="1:15" x14ac:dyDescent="0.15">
      <c r="B35" s="41"/>
      <c r="C35" s="53"/>
      <c r="D35" s="12" t="s">
        <v>20</v>
      </c>
      <c r="E35" s="23">
        <f>C17+C20</f>
        <v>0</v>
      </c>
      <c r="F35" s="7" t="s">
        <v>15</v>
      </c>
      <c r="G35" s="8">
        <v>2100</v>
      </c>
      <c r="H35" s="6">
        <v>175</v>
      </c>
      <c r="I35" s="23" t="e">
        <f>I29-1</f>
        <v>#N/A</v>
      </c>
      <c r="J35" s="8" t="e">
        <f t="shared" si="0"/>
        <v>#N/A</v>
      </c>
      <c r="K35" s="49"/>
      <c r="L35" s="50"/>
    </row>
    <row r="36" spans="1:15" x14ac:dyDescent="0.15">
      <c r="B36" s="54" t="s">
        <v>54</v>
      </c>
      <c r="C36" s="55"/>
      <c r="D36" s="56"/>
      <c r="E36" s="23">
        <f>C21</f>
        <v>0</v>
      </c>
      <c r="F36" s="7" t="s">
        <v>11</v>
      </c>
      <c r="G36" s="8">
        <v>5000</v>
      </c>
      <c r="H36" s="9"/>
      <c r="I36" s="9"/>
      <c r="J36" s="8">
        <f>E36*G36</f>
        <v>0</v>
      </c>
      <c r="K36" s="38"/>
      <c r="L36" s="38"/>
    </row>
    <row r="37" spans="1:15" x14ac:dyDescent="0.15">
      <c r="B37" s="30" t="s">
        <v>5</v>
      </c>
      <c r="C37" s="31"/>
      <c r="D37" s="32"/>
      <c r="E37" s="23">
        <f>C21</f>
        <v>0</v>
      </c>
      <c r="F37" s="7" t="s">
        <v>11</v>
      </c>
      <c r="G37" s="8">
        <v>2100</v>
      </c>
      <c r="H37" s="9"/>
      <c r="I37" s="9"/>
      <c r="J37" s="8">
        <f>E37*G37</f>
        <v>0</v>
      </c>
      <c r="K37" s="38"/>
      <c r="L37" s="38"/>
    </row>
    <row r="38" spans="1:15" x14ac:dyDescent="0.15">
      <c r="B38" s="30" t="s">
        <v>55</v>
      </c>
      <c r="C38" s="31"/>
      <c r="D38" s="32"/>
      <c r="E38" s="23">
        <f>C21</f>
        <v>0</v>
      </c>
      <c r="F38" s="7" t="s">
        <v>58</v>
      </c>
      <c r="G38" s="8">
        <v>440</v>
      </c>
      <c r="H38" s="9"/>
      <c r="I38" s="9"/>
      <c r="J38" s="8">
        <f>E38*G38</f>
        <v>0</v>
      </c>
      <c r="K38" s="38"/>
      <c r="L38" s="38"/>
    </row>
    <row r="39" spans="1:15" x14ac:dyDescent="0.15">
      <c r="I39" s="6" t="s">
        <v>49</v>
      </c>
      <c r="J39" s="8" t="e">
        <f>SUM(J28:J29,J37:J38)</f>
        <v>#N/A</v>
      </c>
    </row>
    <row r="40" spans="1:15" x14ac:dyDescent="0.15">
      <c r="I40" s="6" t="s">
        <v>50</v>
      </c>
      <c r="J40" s="8" t="e">
        <f>SUM(J30:J36)</f>
        <v>#N/A</v>
      </c>
    </row>
    <row r="41" spans="1:15" x14ac:dyDescent="0.15">
      <c r="B41" s="4" t="s">
        <v>9</v>
      </c>
      <c r="I41" s="6" t="s">
        <v>6</v>
      </c>
      <c r="J41" s="8" t="e">
        <f>ROUNDDOWN(J40*0.1,0)</f>
        <v>#N/A</v>
      </c>
    </row>
    <row r="42" spans="1:15" x14ac:dyDescent="0.15">
      <c r="I42" s="6" t="s">
        <v>7</v>
      </c>
      <c r="J42" s="8" t="e">
        <f>SUM(J39:J41)</f>
        <v>#N/A</v>
      </c>
    </row>
    <row r="43" spans="1:15" x14ac:dyDescent="0.15">
      <c r="B43" t="s">
        <v>13</v>
      </c>
    </row>
    <row r="44" spans="1:15" x14ac:dyDescent="0.15">
      <c r="B44" t="s">
        <v>25</v>
      </c>
    </row>
    <row r="45" spans="1:15" x14ac:dyDescent="0.15">
      <c r="B45" t="s">
        <v>26</v>
      </c>
    </row>
    <row r="46" spans="1:15" x14ac:dyDescent="0.15">
      <c r="B46" s="16" t="s">
        <v>12</v>
      </c>
      <c r="C46" s="10"/>
      <c r="D46" s="10"/>
    </row>
    <row r="47" spans="1:15" x14ac:dyDescent="0.15">
      <c r="B47" s="14"/>
      <c r="C47" s="10"/>
      <c r="D47" s="10"/>
    </row>
    <row r="48" spans="1:15" x14ac:dyDescent="0.15">
      <c r="A48" s="3" t="s">
        <v>28</v>
      </c>
      <c r="B48" s="3"/>
      <c r="C48" s="3"/>
      <c r="D48" s="3"/>
    </row>
    <row r="49" spans="1:11" x14ac:dyDescent="0.15">
      <c r="B49" s="34" t="s">
        <v>0</v>
      </c>
      <c r="C49" s="36"/>
      <c r="D49" s="35"/>
      <c r="E49" s="5" t="s">
        <v>1</v>
      </c>
      <c r="F49" s="5" t="s">
        <v>10</v>
      </c>
      <c r="G49" s="5" t="s">
        <v>2</v>
      </c>
      <c r="H49" s="5" t="s">
        <v>3</v>
      </c>
      <c r="I49" s="34" t="s">
        <v>4</v>
      </c>
      <c r="J49" s="36"/>
      <c r="K49" s="35"/>
    </row>
    <row r="50" spans="1:11" ht="13.5" customHeight="1" x14ac:dyDescent="0.15">
      <c r="B50" s="66" t="s">
        <v>29</v>
      </c>
      <c r="C50" s="19" t="s">
        <v>30</v>
      </c>
      <c r="D50" s="17"/>
      <c r="E50" s="23">
        <f t="shared" ref="E50:E56" si="1">C7+C14</f>
        <v>0</v>
      </c>
      <c r="F50" s="7" t="s">
        <v>11</v>
      </c>
      <c r="G50" s="6">
        <v>300</v>
      </c>
      <c r="H50" s="8">
        <f t="shared" ref="H50:H56" si="2">E50*G50</f>
        <v>0</v>
      </c>
      <c r="I50" s="72" t="s">
        <v>33</v>
      </c>
      <c r="J50" s="73"/>
      <c r="K50" s="74"/>
    </row>
    <row r="51" spans="1:11" x14ac:dyDescent="0.15">
      <c r="B51" s="67"/>
      <c r="C51" s="19" t="s">
        <v>31</v>
      </c>
      <c r="D51" s="18"/>
      <c r="E51" s="23">
        <f t="shared" si="1"/>
        <v>0</v>
      </c>
      <c r="F51" s="7" t="s">
        <v>11</v>
      </c>
      <c r="G51" s="6">
        <v>300</v>
      </c>
      <c r="H51" s="8">
        <f t="shared" si="2"/>
        <v>0</v>
      </c>
      <c r="I51" s="75"/>
      <c r="J51" s="76"/>
      <c r="K51" s="77"/>
    </row>
    <row r="52" spans="1:11" x14ac:dyDescent="0.15">
      <c r="B52" s="67"/>
      <c r="C52" s="19" t="s">
        <v>34</v>
      </c>
      <c r="D52" s="18"/>
      <c r="E52" s="23">
        <f t="shared" si="1"/>
        <v>0</v>
      </c>
      <c r="F52" s="7" t="s">
        <v>11</v>
      </c>
      <c r="G52" s="6">
        <v>700</v>
      </c>
      <c r="H52" s="8">
        <f t="shared" si="2"/>
        <v>0</v>
      </c>
      <c r="I52" s="75"/>
      <c r="J52" s="76"/>
      <c r="K52" s="77"/>
    </row>
    <row r="53" spans="1:11" x14ac:dyDescent="0.15">
      <c r="B53" s="67"/>
      <c r="C53" s="20" t="s">
        <v>32</v>
      </c>
      <c r="D53" s="18"/>
      <c r="E53" s="23">
        <f t="shared" si="1"/>
        <v>0</v>
      </c>
      <c r="F53" s="7" t="s">
        <v>11</v>
      </c>
      <c r="G53" s="6">
        <v>700</v>
      </c>
      <c r="H53" s="8">
        <f t="shared" si="2"/>
        <v>0</v>
      </c>
      <c r="I53" s="75"/>
      <c r="J53" s="76"/>
      <c r="K53" s="77"/>
    </row>
    <row r="54" spans="1:11" ht="13.5" customHeight="1" x14ac:dyDescent="0.15">
      <c r="B54" s="67"/>
      <c r="C54" s="69" t="s">
        <v>57</v>
      </c>
      <c r="D54" s="19" t="s">
        <v>30</v>
      </c>
      <c r="E54" s="23">
        <f t="shared" si="1"/>
        <v>0</v>
      </c>
      <c r="F54" s="7" t="s">
        <v>11</v>
      </c>
      <c r="G54" s="6">
        <v>700</v>
      </c>
      <c r="H54" s="8">
        <f t="shared" si="2"/>
        <v>0</v>
      </c>
      <c r="I54" s="75"/>
      <c r="J54" s="76"/>
      <c r="K54" s="77"/>
    </row>
    <row r="55" spans="1:11" x14ac:dyDescent="0.15">
      <c r="B55" s="67"/>
      <c r="C55" s="70"/>
      <c r="D55" s="19" t="s">
        <v>34</v>
      </c>
      <c r="E55" s="23">
        <f t="shared" si="1"/>
        <v>0</v>
      </c>
      <c r="F55" s="7" t="s">
        <v>11</v>
      </c>
      <c r="G55" s="6">
        <v>1200</v>
      </c>
      <c r="H55" s="8">
        <f t="shared" si="2"/>
        <v>0</v>
      </c>
      <c r="I55" s="75"/>
      <c r="J55" s="76"/>
      <c r="K55" s="77"/>
    </row>
    <row r="56" spans="1:11" x14ac:dyDescent="0.15">
      <c r="B56" s="68"/>
      <c r="C56" s="71"/>
      <c r="D56" s="20" t="s">
        <v>32</v>
      </c>
      <c r="E56" s="23">
        <f t="shared" si="1"/>
        <v>0</v>
      </c>
      <c r="F56" s="7" t="s">
        <v>11</v>
      </c>
      <c r="G56" s="6">
        <v>700</v>
      </c>
      <c r="H56" s="8">
        <f t="shared" si="2"/>
        <v>0</v>
      </c>
      <c r="I56" s="78"/>
      <c r="J56" s="79"/>
      <c r="K56" s="80"/>
    </row>
    <row r="57" spans="1:11" x14ac:dyDescent="0.15">
      <c r="G57" s="6" t="s">
        <v>7</v>
      </c>
      <c r="H57" s="8">
        <f>SUM(H50:H53)</f>
        <v>0</v>
      </c>
    </row>
    <row r="58" spans="1:11" x14ac:dyDescent="0.15">
      <c r="B58" s="14"/>
      <c r="C58" s="10"/>
      <c r="D58" s="10"/>
    </row>
    <row r="59" spans="1:11" x14ac:dyDescent="0.15">
      <c r="A59" s="3" t="s">
        <v>48</v>
      </c>
      <c r="B59" s="3"/>
      <c r="C59" s="3"/>
      <c r="D59" s="3"/>
    </row>
    <row r="60" spans="1:11" x14ac:dyDescent="0.15">
      <c r="B60" s="34" t="s">
        <v>0</v>
      </c>
      <c r="C60" s="36"/>
      <c r="D60" s="35"/>
      <c r="E60" s="5" t="s">
        <v>1</v>
      </c>
      <c r="F60" s="5" t="s">
        <v>10</v>
      </c>
      <c r="G60" s="5" t="s">
        <v>2</v>
      </c>
      <c r="H60" s="5" t="s">
        <v>3</v>
      </c>
      <c r="I60" s="34" t="s">
        <v>4</v>
      </c>
      <c r="J60" s="36"/>
      <c r="K60" s="35"/>
    </row>
    <row r="61" spans="1:11" x14ac:dyDescent="0.15">
      <c r="B61" s="30" t="s">
        <v>24</v>
      </c>
      <c r="C61" s="31"/>
      <c r="D61" s="32"/>
      <c r="E61" s="6">
        <v>1</v>
      </c>
      <c r="F61" s="7" t="s">
        <v>22</v>
      </c>
      <c r="G61" s="8">
        <v>48000</v>
      </c>
      <c r="H61" s="8">
        <f>E61*G61</f>
        <v>48000</v>
      </c>
      <c r="I61" s="57"/>
      <c r="J61" s="58"/>
      <c r="K61" s="59"/>
    </row>
    <row r="62" spans="1:11" ht="13.5" customHeight="1" x14ac:dyDescent="0.15">
      <c r="B62" s="39" t="s">
        <v>53</v>
      </c>
      <c r="C62" s="42" t="s">
        <v>16</v>
      </c>
      <c r="D62" s="11" t="s">
        <v>18</v>
      </c>
      <c r="E62" s="23">
        <f>C7+C8</f>
        <v>0</v>
      </c>
      <c r="F62" s="7" t="s">
        <v>11</v>
      </c>
      <c r="G62" s="6">
        <v>900</v>
      </c>
      <c r="H62" s="8">
        <f t="shared" ref="H62:H67" si="3">E62*G62</f>
        <v>0</v>
      </c>
      <c r="I62" s="60"/>
      <c r="J62" s="61"/>
      <c r="K62" s="62"/>
    </row>
    <row r="63" spans="1:11" x14ac:dyDescent="0.15">
      <c r="B63" s="40"/>
      <c r="C63" s="43"/>
      <c r="D63" s="12" t="s">
        <v>19</v>
      </c>
      <c r="E63" s="23">
        <f>C9+C12</f>
        <v>0</v>
      </c>
      <c r="F63" s="7" t="s">
        <v>11</v>
      </c>
      <c r="G63" s="6">
        <v>900</v>
      </c>
      <c r="H63" s="8">
        <f t="shared" si="3"/>
        <v>0</v>
      </c>
      <c r="I63" s="60"/>
      <c r="J63" s="61"/>
      <c r="K63" s="62"/>
    </row>
    <row r="64" spans="1:11" x14ac:dyDescent="0.15">
      <c r="B64" s="40"/>
      <c r="C64" s="44"/>
      <c r="D64" s="12" t="s">
        <v>20</v>
      </c>
      <c r="E64" s="23">
        <f>C10+C13</f>
        <v>0</v>
      </c>
      <c r="F64" s="7" t="s">
        <v>11</v>
      </c>
      <c r="G64" s="6">
        <v>900</v>
      </c>
      <c r="H64" s="8">
        <f t="shared" si="3"/>
        <v>0</v>
      </c>
      <c r="I64" s="60"/>
      <c r="J64" s="61"/>
      <c r="K64" s="62"/>
    </row>
    <row r="65" spans="2:13" x14ac:dyDescent="0.15">
      <c r="B65" s="40"/>
      <c r="C65" s="51" t="s">
        <v>17</v>
      </c>
      <c r="D65" s="12" t="s">
        <v>18</v>
      </c>
      <c r="E65" s="23">
        <f>C14+C15+C18</f>
        <v>0</v>
      </c>
      <c r="F65" s="7" t="s">
        <v>11</v>
      </c>
      <c r="G65" s="8">
        <v>1200</v>
      </c>
      <c r="H65" s="8">
        <f t="shared" si="3"/>
        <v>0</v>
      </c>
      <c r="I65" s="60"/>
      <c r="J65" s="61"/>
      <c r="K65" s="62"/>
      <c r="M65" s="13"/>
    </row>
    <row r="66" spans="2:13" x14ac:dyDescent="0.15">
      <c r="B66" s="40"/>
      <c r="C66" s="52"/>
      <c r="D66" s="12" t="s">
        <v>19</v>
      </c>
      <c r="E66" s="23">
        <f>C16+C19</f>
        <v>0</v>
      </c>
      <c r="F66" s="7" t="s">
        <v>11</v>
      </c>
      <c r="G66" s="8">
        <v>1800</v>
      </c>
      <c r="H66" s="8">
        <f t="shared" si="3"/>
        <v>0</v>
      </c>
      <c r="I66" s="60"/>
      <c r="J66" s="61"/>
      <c r="K66" s="62"/>
    </row>
    <row r="67" spans="2:13" x14ac:dyDescent="0.15">
      <c r="B67" s="41"/>
      <c r="C67" s="53"/>
      <c r="D67" s="12" t="s">
        <v>20</v>
      </c>
      <c r="E67" s="23">
        <f>C17+C20</f>
        <v>0</v>
      </c>
      <c r="F67" s="7" t="s">
        <v>11</v>
      </c>
      <c r="G67" s="8">
        <v>2100</v>
      </c>
      <c r="H67" s="8">
        <f t="shared" si="3"/>
        <v>0</v>
      </c>
      <c r="I67" s="60"/>
      <c r="J67" s="61"/>
      <c r="K67" s="62"/>
    </row>
    <row r="68" spans="2:13" x14ac:dyDescent="0.15">
      <c r="G68" s="6" t="s">
        <v>51</v>
      </c>
      <c r="H68" s="8">
        <f>SUM(H61)</f>
        <v>48000</v>
      </c>
    </row>
    <row r="69" spans="2:13" x14ac:dyDescent="0.15">
      <c r="G69" s="6" t="s">
        <v>52</v>
      </c>
      <c r="H69" s="8">
        <f>SUM(H62:H67)</f>
        <v>0</v>
      </c>
    </row>
    <row r="70" spans="2:13" x14ac:dyDescent="0.15">
      <c r="B70" s="4" t="s">
        <v>9</v>
      </c>
      <c r="G70" s="6" t="s">
        <v>6</v>
      </c>
      <c r="H70" s="8">
        <f>ROUNDDOWN(H69*0.1,0)</f>
        <v>0</v>
      </c>
    </row>
    <row r="71" spans="2:13" x14ac:dyDescent="0.15">
      <c r="G71" s="6" t="s">
        <v>7</v>
      </c>
      <c r="H71" s="8">
        <f>SUM(H68:H70)</f>
        <v>48000</v>
      </c>
    </row>
    <row r="72" spans="2:13" x14ac:dyDescent="0.15">
      <c r="I72" s="21"/>
    </row>
  </sheetData>
  <sheetProtection selectLockedCells="1"/>
  <mergeCells count="34">
    <mergeCell ref="A11:A13"/>
    <mergeCell ref="A18:A20"/>
    <mergeCell ref="B50:B56"/>
    <mergeCell ref="C54:C56"/>
    <mergeCell ref="I50:K56"/>
    <mergeCell ref="I62:K67"/>
    <mergeCell ref="C33:C35"/>
    <mergeCell ref="B30:B35"/>
    <mergeCell ref="B37:D37"/>
    <mergeCell ref="C30:C32"/>
    <mergeCell ref="B49:D49"/>
    <mergeCell ref="B61:D61"/>
    <mergeCell ref="B62:B67"/>
    <mergeCell ref="C62:C64"/>
    <mergeCell ref="C65:C67"/>
    <mergeCell ref="B60:D60"/>
    <mergeCell ref="I60:K60"/>
    <mergeCell ref="I61:K61"/>
    <mergeCell ref="A7:A10"/>
    <mergeCell ref="A14:A17"/>
    <mergeCell ref="I49:K49"/>
    <mergeCell ref="A6:B6"/>
    <mergeCell ref="B27:D27"/>
    <mergeCell ref="B28:D28"/>
    <mergeCell ref="B29:D29"/>
    <mergeCell ref="B36:D36"/>
    <mergeCell ref="K37:L37"/>
    <mergeCell ref="K27:L27"/>
    <mergeCell ref="K28:L28"/>
    <mergeCell ref="K29:L29"/>
    <mergeCell ref="K36:L36"/>
    <mergeCell ref="K30:L35"/>
    <mergeCell ref="B38:D38"/>
    <mergeCell ref="K38:L38"/>
  </mergeCells>
  <phoneticPr fontId="1"/>
  <pageMargins left="0.7" right="0.7" top="0.75" bottom="0.75" header="0.3" footer="0.3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2025.10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sakairi</dc:creator>
  <cp:lastModifiedBy>聖尚 渡辺</cp:lastModifiedBy>
  <cp:lastPrinted>2017-10-30T07:58:20Z</cp:lastPrinted>
  <dcterms:created xsi:type="dcterms:W3CDTF">2017-08-08T07:20:07Z</dcterms:created>
  <dcterms:modified xsi:type="dcterms:W3CDTF">2025-10-06T02:48:33Z</dcterms:modified>
</cp:coreProperties>
</file>